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<sst xmlns="http://schemas.openxmlformats.org/spreadsheetml/2006/main" count="289" uniqueCount="109">
  <si>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</si>
  <si>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</si>
  <si>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</si>
  <si>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</si>
  <si>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</si>
  <si>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</si>
  <si>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</si>
  <si>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</si>
  <si>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</si>
  <si>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</si>
  <si>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</si>
  <si>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</si>
  <si>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</si>
  <si>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</si>
  <si>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</si>
  <si>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</si>
  <si>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</si>
  <si>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</si>
  <si>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</si>
  <si>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</si>
  <si>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</si>
  <si>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</si>
  <si>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</si>
  <si>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</si>
  <si>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</si>
  <si>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</si>
  <si>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</si>
  <si>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</si>
  <si>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</si>
  <si>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</si>
  <si>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</si>
  <si>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</si>
  <si>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</si>
  <si>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</si>
  <si>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</si>
  <si>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</si>
  <si>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</si>
  <si>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</si>
  <si>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</si>
  <si>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</si>
  <si>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</si>
  <si>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</si>
  <si>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</si>
  <si>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</si>
  <si>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</si>
  <si>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</si>
  <si>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</si>
  <si>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</si>
  <si>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</si>
  <si>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</si>
  <si>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</si>
  <si>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</si>
  <si>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</si>
  <si>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</si>
  <si>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</si>
  <si>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</si>
  <si>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</si>
  <si>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</si>
  <si>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</si>
  <si>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</si>
  <si>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</si>
  <si>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</si>
  <si>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</si>
  <si>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</si>
  <si>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</si>
  <si>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</si>
  <si>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</si>
  <si>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</si>
  <si>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</si>
  <si>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</si>
  <si>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</si>
  <si>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</si>
  <si>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</si>
  <si>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</si>
  <si>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</si>
  <si>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</si>
  <si>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</si>
  <si>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</si>
  <si>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</si>
  <si>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</si>
  <si>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</si>
  <si>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</si>
  <si>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</si>
  <si>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</si>
  <si>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</si>
  <si>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</si>
  <si>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</si>
  <si>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</si>
  <si>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</si>
  <si>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</si>
  <si>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</si>
  <si>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</si>
  <si>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</si>
  <si>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</si>
  <si>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</si>
  <si>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</si>
  <si>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</si>
  <si>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</si>
  <si>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</si>
  <si>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01.07.2018р. :</t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</si>
  <si>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</si>
  <si>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</si>
  <si>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</si>
  <si>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>станом на 03.07.2018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</si>
  <si>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03.07.2018р.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</si>
  <si>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03.07.2018</t>
    </r>
    <r>
      <rPr>
        <sz val="10"/>
        <rFont val="Times New Roman"/>
        <family val="1"/>
      </rPr>
      <t xml:space="preserve"> (тис.грн.)</t>
    </r>
  </si>
  <si>
    <r>
      <t xml:space="preserve">станом на 03.07.2018р.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</si>
  <si>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липень 2018 р. </t>
  </si>
  <si>
    <t>план на січень-липень 2018р.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</si>
</sst>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25"/>
      <color indexed="8"/>
      <name val="Times New Roman"/>
      <family val="1"/>
    </font>
    <font>
      <sz val="2.1"/>
      <color indexed="8"/>
      <name val="Times New Roman"/>
      <family val="1"/>
    </font>
    <font>
      <sz val="3.9"/>
      <color indexed="8"/>
      <name val="Times New Roman"/>
      <family val="1"/>
    </font>
    <font>
      <sz val="6.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7.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2" fillId="0" borderId="44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6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2" fillId="0" borderId="44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5443886"/>
        <c:axId val="29232927"/>
      </c:lineChart>
      <c:catAx>
        <c:axId val="554438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32927"/>
        <c:crosses val="autoZero"/>
        <c:auto val="0"/>
        <c:lblOffset val="100"/>
        <c:tickLblSkip val="1"/>
        <c:noMultiLvlLbl val="0"/>
      </c:catAx>
      <c:valAx>
        <c:axId val="2923292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44388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1769752"/>
        <c:axId val="19056857"/>
      </c:lineChart>
      <c:catAx>
        <c:axId val="617697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56857"/>
        <c:crosses val="autoZero"/>
        <c:auto val="0"/>
        <c:lblOffset val="100"/>
        <c:tickLblSkip val="1"/>
        <c:noMultiLvlLbl val="0"/>
      </c:catAx>
      <c:valAx>
        <c:axId val="1905685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76975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37293986"/>
        <c:axId val="101555"/>
      </c:lineChart>
      <c:catAx>
        <c:axId val="372939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555"/>
        <c:crosses val="autoZero"/>
        <c:auto val="0"/>
        <c:lblOffset val="100"/>
        <c:tickLblSkip val="1"/>
        <c:noMultiLvlLbl val="0"/>
      </c:catAx>
      <c:valAx>
        <c:axId val="10155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29398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913996"/>
        <c:axId val="8225965"/>
      </c:lineChart>
      <c:catAx>
        <c:axId val="9139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25965"/>
        <c:crosses val="autoZero"/>
        <c:auto val="0"/>
        <c:lblOffset val="100"/>
        <c:tickLblSkip val="1"/>
        <c:noMultiLvlLbl val="0"/>
      </c:catAx>
      <c:valAx>
        <c:axId val="822596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1399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6924822"/>
        <c:axId val="62323399"/>
      </c:lineChart>
      <c:catAx>
        <c:axId val="69248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23399"/>
        <c:crosses val="autoZero"/>
        <c:auto val="0"/>
        <c:lblOffset val="100"/>
        <c:tickLblSkip val="1"/>
        <c:noMultiLvlLbl val="0"/>
      </c:catAx>
      <c:valAx>
        <c:axId val="6232339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92482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4039680"/>
        <c:axId val="15030529"/>
      </c:lineChart>
      <c:catAx>
        <c:axId val="240396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30529"/>
        <c:crosses val="autoZero"/>
        <c:auto val="0"/>
        <c:lblOffset val="100"/>
        <c:tickLblSkip val="1"/>
        <c:noMultiLvlLbl val="0"/>
      </c:catAx>
      <c:valAx>
        <c:axId val="1503052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03968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1057034"/>
        <c:axId val="9513307"/>
      </c:lineChart>
      <c:catAx>
        <c:axId val="10570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13307"/>
        <c:crosses val="autoZero"/>
        <c:auto val="0"/>
        <c:lblOffset val="100"/>
        <c:tickLblSkip val="1"/>
        <c:noMultiLvlLbl val="0"/>
      </c:catAx>
      <c:valAx>
        <c:axId val="951330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5703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03.07.2018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8510900"/>
        <c:axId val="32380373"/>
      </c:bar3DChart>
      <c:catAx>
        <c:axId val="1851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380373"/>
        <c:crosses val="autoZero"/>
        <c:auto val="1"/>
        <c:lblOffset val="100"/>
        <c:tickLblSkip val="1"/>
        <c:noMultiLvlLbl val="0"/>
      </c:catAx>
      <c:valAx>
        <c:axId val="32380373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10900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2987902"/>
        <c:axId val="5564527"/>
      </c:bar3DChart>
      <c:catAx>
        <c:axId val="2298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64527"/>
        <c:crosses val="autoZero"/>
        <c:auto val="1"/>
        <c:lblOffset val="100"/>
        <c:tickLblSkip val="1"/>
        <c:noMultiLvlLbl val="0"/>
      </c:catAx>
      <c:valAx>
        <c:axId val="5564527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87902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03.07.2018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146 580,6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804 949,7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-142 784,7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січень-липень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908 212,1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липень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-103 262,4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3" t="s">
        <v>65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"/>
      <c r="R1" s="146" t="s">
        <v>66</v>
      </c>
      <c r="S1" s="147"/>
      <c r="T1" s="147"/>
      <c r="U1" s="147"/>
      <c r="V1" s="147"/>
      <c r="W1" s="148"/>
    </row>
    <row r="2" spans="1:23" ht="15" thickBot="1">
      <c r="A2" s="149" t="s">
        <v>70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"/>
      <c r="R2" s="152" t="s">
        <v>71</v>
      </c>
      <c r="S2" s="153"/>
      <c r="T2" s="153"/>
      <c r="U2" s="153"/>
      <c r="V2" s="153"/>
      <c r="W2" s="15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5" t="s">
        <v>47</v>
      </c>
      <c r="V3" s="156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57">
        <v>0</v>
      </c>
      <c r="V4" s="158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0">
        <v>1</v>
      </c>
      <c r="V5" s="121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1">
        <v>0</v>
      </c>
      <c r="V6" s="142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1">
        <v>0</v>
      </c>
      <c r="V7" s="142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0">
        <v>0</v>
      </c>
      <c r="V8" s="121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0">
        <v>0</v>
      </c>
      <c r="V9" s="121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0">
        <v>0</v>
      </c>
      <c r="V10" s="121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0">
        <v>0</v>
      </c>
      <c r="V11" s="121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0">
        <v>0</v>
      </c>
      <c r="V12" s="121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0">
        <v>0</v>
      </c>
      <c r="V13" s="121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0">
        <v>0</v>
      </c>
      <c r="V14" s="121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0">
        <v>0</v>
      </c>
      <c r="V15" s="121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0">
        <v>0</v>
      </c>
      <c r="V16" s="121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0">
        <v>0</v>
      </c>
      <c r="V17" s="121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0">
        <v>0</v>
      </c>
      <c r="V18" s="121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0">
        <v>0</v>
      </c>
      <c r="V19" s="121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0">
        <v>0</v>
      </c>
      <c r="V20" s="121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0">
        <v>0</v>
      </c>
      <c r="V21" s="121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0">
        <v>0</v>
      </c>
      <c r="V22" s="121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5">
        <v>0</v>
      </c>
      <c r="V23" s="13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7">
        <f>SUM(U4:U23)</f>
        <v>1</v>
      </c>
      <c r="V24" s="13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5" t="s">
        <v>33</v>
      </c>
      <c r="S27" s="125"/>
      <c r="T27" s="125"/>
      <c r="U27" s="12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9" t="s">
        <v>29</v>
      </c>
      <c r="S28" s="139"/>
      <c r="T28" s="139"/>
      <c r="U28" s="13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7">
        <v>43132</v>
      </c>
      <c r="S29" s="140">
        <f>14560.55/1000</f>
        <v>14.56055</v>
      </c>
      <c r="T29" s="140"/>
      <c r="U29" s="14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/>
      <c r="S30" s="140"/>
      <c r="T30" s="140"/>
      <c r="U30" s="14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2" t="s">
        <v>45</v>
      </c>
      <c r="T32" s="12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4" t="s">
        <v>40</v>
      </c>
      <c r="T33" s="12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30</v>
      </c>
      <c r="S37" s="125"/>
      <c r="T37" s="125"/>
      <c r="U37" s="125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6" t="s">
        <v>31</v>
      </c>
      <c r="S38" s="126"/>
      <c r="T38" s="126"/>
      <c r="U38" s="12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>
        <v>43132</v>
      </c>
      <c r="S39" s="129">
        <f>4362046.31/1000</f>
        <v>4362.04631</v>
      </c>
      <c r="T39" s="130"/>
      <c r="U39" s="13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8"/>
      <c r="S40" s="132"/>
      <c r="T40" s="133"/>
      <c r="U40" s="13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3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"/>
      <c r="R1" s="146" t="s">
        <v>73</v>
      </c>
      <c r="S1" s="147"/>
      <c r="T1" s="147"/>
      <c r="U1" s="147"/>
      <c r="V1" s="147"/>
      <c r="W1" s="148"/>
    </row>
    <row r="2" spans="1:23" ht="15" thickBot="1">
      <c r="A2" s="149" t="s">
        <v>77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"/>
      <c r="R2" s="152" t="s">
        <v>78</v>
      </c>
      <c r="S2" s="153"/>
      <c r="T2" s="153"/>
      <c r="U2" s="153"/>
      <c r="V2" s="153"/>
      <c r="W2" s="15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5" t="s">
        <v>47</v>
      </c>
      <c r="V3" s="156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57">
        <v>0</v>
      </c>
      <c r="V4" s="158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0">
        <v>0</v>
      </c>
      <c r="V5" s="121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1">
        <v>0</v>
      </c>
      <c r="V6" s="142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1">
        <v>0</v>
      </c>
      <c r="V7" s="142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0">
        <v>0</v>
      </c>
      <c r="V8" s="121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0">
        <v>0</v>
      </c>
      <c r="V9" s="121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0">
        <v>1</v>
      </c>
      <c r="V10" s="121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0">
        <v>0</v>
      </c>
      <c r="V11" s="121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0">
        <v>0</v>
      </c>
      <c r="V12" s="121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0">
        <v>0</v>
      </c>
      <c r="V13" s="121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0">
        <v>0</v>
      </c>
      <c r="V14" s="121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0">
        <v>0</v>
      </c>
      <c r="V15" s="121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0">
        <v>0</v>
      </c>
      <c r="V16" s="121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0">
        <v>0</v>
      </c>
      <c r="V17" s="121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0">
        <v>0</v>
      </c>
      <c r="V18" s="121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0">
        <v>0</v>
      </c>
      <c r="V19" s="121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0">
        <v>0</v>
      </c>
      <c r="V20" s="121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0">
        <v>0</v>
      </c>
      <c r="V21" s="121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0">
        <v>0</v>
      </c>
      <c r="V22" s="121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5">
        <v>0</v>
      </c>
      <c r="V23" s="13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37">
        <f>SUM(U4:U23)</f>
        <v>1</v>
      </c>
      <c r="V24" s="13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5" t="s">
        <v>33</v>
      </c>
      <c r="S27" s="125"/>
      <c r="T27" s="125"/>
      <c r="U27" s="12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9" t="s">
        <v>29</v>
      </c>
      <c r="S28" s="139"/>
      <c r="T28" s="139"/>
      <c r="U28" s="13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7">
        <v>43160</v>
      </c>
      <c r="S29" s="140">
        <v>144.8304</v>
      </c>
      <c r="T29" s="140"/>
      <c r="U29" s="14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/>
      <c r="S30" s="140"/>
      <c r="T30" s="140"/>
      <c r="U30" s="14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2" t="s">
        <v>45</v>
      </c>
      <c r="T32" s="12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4" t="s">
        <v>40</v>
      </c>
      <c r="T33" s="12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30</v>
      </c>
      <c r="S37" s="125"/>
      <c r="T37" s="125"/>
      <c r="U37" s="125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6" t="s">
        <v>31</v>
      </c>
      <c r="S38" s="126"/>
      <c r="T38" s="126"/>
      <c r="U38" s="12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>
        <v>43160</v>
      </c>
      <c r="S39" s="129">
        <v>4586.3857499999995</v>
      </c>
      <c r="T39" s="130"/>
      <c r="U39" s="13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8"/>
      <c r="S40" s="132"/>
      <c r="T40" s="133"/>
      <c r="U40" s="13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3" t="s">
        <v>79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"/>
      <c r="R1" s="146" t="s">
        <v>81</v>
      </c>
      <c r="S1" s="147"/>
      <c r="T1" s="147"/>
      <c r="U1" s="147"/>
      <c r="V1" s="147"/>
      <c r="W1" s="148"/>
    </row>
    <row r="2" spans="1:23" ht="15" thickBot="1">
      <c r="A2" s="149" t="s">
        <v>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"/>
      <c r="R2" s="152" t="s">
        <v>83</v>
      </c>
      <c r="S2" s="153"/>
      <c r="T2" s="153"/>
      <c r="U2" s="153"/>
      <c r="V2" s="153"/>
      <c r="W2" s="15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5" t="s">
        <v>47</v>
      </c>
      <c r="V3" s="156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57">
        <v>0</v>
      </c>
      <c r="V4" s="158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0">
        <v>0</v>
      </c>
      <c r="V5" s="121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1">
        <v>0</v>
      </c>
      <c r="V6" s="142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1">
        <v>0</v>
      </c>
      <c r="V7" s="142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0">
        <v>1</v>
      </c>
      <c r="V8" s="121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0">
        <v>0</v>
      </c>
      <c r="V9" s="121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0">
        <v>0</v>
      </c>
      <c r="V10" s="121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0">
        <v>0</v>
      </c>
      <c r="V11" s="121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0">
        <v>0</v>
      </c>
      <c r="V12" s="121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0">
        <v>0</v>
      </c>
      <c r="V13" s="121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0">
        <v>0</v>
      </c>
      <c r="V14" s="121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0">
        <v>0</v>
      </c>
      <c r="V15" s="121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0">
        <v>0</v>
      </c>
      <c r="V16" s="121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0">
        <v>0</v>
      </c>
      <c r="V17" s="121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0">
        <v>0</v>
      </c>
      <c r="V18" s="121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0">
        <v>0</v>
      </c>
      <c r="V19" s="121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0">
        <v>0</v>
      </c>
      <c r="V20" s="121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0">
        <v>0</v>
      </c>
      <c r="V21" s="121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0">
        <v>0</v>
      </c>
      <c r="V22" s="121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0">
        <v>0</v>
      </c>
      <c r="V23" s="121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5"/>
      <c r="V24" s="13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37">
        <f>SUM(U4:U24)</f>
        <v>1</v>
      </c>
      <c r="V25" s="13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5" t="s">
        <v>33</v>
      </c>
      <c r="S28" s="125"/>
      <c r="T28" s="125"/>
      <c r="U28" s="12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9" t="s">
        <v>29</v>
      </c>
      <c r="S29" s="139"/>
      <c r="T29" s="139"/>
      <c r="U29" s="13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7">
        <v>43191</v>
      </c>
      <c r="S30" s="140">
        <v>36.88</v>
      </c>
      <c r="T30" s="140"/>
      <c r="U30" s="14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8"/>
      <c r="S31" s="140"/>
      <c r="T31" s="140"/>
      <c r="U31" s="14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45</v>
      </c>
      <c r="T33" s="12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4" t="s">
        <v>40</v>
      </c>
      <c r="T34" s="12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30</v>
      </c>
      <c r="S38" s="125"/>
      <c r="T38" s="125"/>
      <c r="U38" s="125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6" t="s">
        <v>31</v>
      </c>
      <c r="S39" s="126"/>
      <c r="T39" s="126"/>
      <c r="U39" s="12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7">
        <v>43191</v>
      </c>
      <c r="S40" s="129">
        <v>6267.390409999999</v>
      </c>
      <c r="T40" s="130"/>
      <c r="U40" s="13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8"/>
      <c r="S41" s="132"/>
      <c r="T41" s="133"/>
      <c r="U41" s="13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3" t="s">
        <v>84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"/>
      <c r="R1" s="146" t="s">
        <v>85</v>
      </c>
      <c r="S1" s="147"/>
      <c r="T1" s="147"/>
      <c r="U1" s="147"/>
      <c r="V1" s="147"/>
      <c r="W1" s="148"/>
    </row>
    <row r="2" spans="1:23" ht="15" thickBot="1">
      <c r="A2" s="149" t="s">
        <v>87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"/>
      <c r="R2" s="152" t="s">
        <v>88</v>
      </c>
      <c r="S2" s="153"/>
      <c r="T2" s="153"/>
      <c r="U2" s="153"/>
      <c r="V2" s="153"/>
      <c r="W2" s="15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5" t="s">
        <v>47</v>
      </c>
      <c r="V3" s="156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57">
        <v>0</v>
      </c>
      <c r="V4" s="158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0">
        <v>0</v>
      </c>
      <c r="V5" s="121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1">
        <v>0</v>
      </c>
      <c r="V6" s="142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1">
        <v>0</v>
      </c>
      <c r="V7" s="142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0">
        <v>0</v>
      </c>
      <c r="V8" s="121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0">
        <v>0</v>
      </c>
      <c r="V9" s="121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0">
        <v>0</v>
      </c>
      <c r="V10" s="121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0">
        <v>0</v>
      </c>
      <c r="V11" s="121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0">
        <v>0</v>
      </c>
      <c r="V12" s="121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0">
        <v>0</v>
      </c>
      <c r="V13" s="121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0">
        <v>0</v>
      </c>
      <c r="V14" s="121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0">
        <v>0</v>
      </c>
      <c r="V15" s="121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0">
        <v>0</v>
      </c>
      <c r="V16" s="121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0">
        <v>1</v>
      </c>
      <c r="V17" s="121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0">
        <v>0</v>
      </c>
      <c r="V18" s="121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0">
        <v>0</v>
      </c>
      <c r="V19" s="121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0">
        <v>0</v>
      </c>
      <c r="V20" s="121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0">
        <v>0</v>
      </c>
      <c r="V21" s="121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35">
        <v>0</v>
      </c>
      <c r="V22" s="13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37">
        <f>SUM(U4:U22)</f>
        <v>1</v>
      </c>
      <c r="V23" s="13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5" t="s">
        <v>33</v>
      </c>
      <c r="S26" s="125"/>
      <c r="T26" s="125"/>
      <c r="U26" s="125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9" t="s">
        <v>29</v>
      </c>
      <c r="S27" s="139"/>
      <c r="T27" s="139"/>
      <c r="U27" s="13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7">
        <v>43221</v>
      </c>
      <c r="S28" s="140">
        <f>164449.89/1000</f>
        <v>164.44989</v>
      </c>
      <c r="T28" s="140"/>
      <c r="U28" s="140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/>
      <c r="S29" s="140"/>
      <c r="T29" s="140"/>
      <c r="U29" s="140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2" t="s">
        <v>45</v>
      </c>
      <c r="T31" s="12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4" t="s">
        <v>40</v>
      </c>
      <c r="T32" s="12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5" t="s">
        <v>30</v>
      </c>
      <c r="S36" s="125"/>
      <c r="T36" s="125"/>
      <c r="U36" s="125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6" t="s">
        <v>31</v>
      </c>
      <c r="S37" s="126"/>
      <c r="T37" s="126"/>
      <c r="U37" s="126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7">
        <v>43221</v>
      </c>
      <c r="S38" s="129">
        <f>6073942.31/1000</f>
        <v>6073.942309999999</v>
      </c>
      <c r="T38" s="130"/>
      <c r="U38" s="13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/>
      <c r="S39" s="132"/>
      <c r="T39" s="133"/>
      <c r="U39" s="13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3" t="s">
        <v>89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"/>
      <c r="R1" s="146" t="s">
        <v>90</v>
      </c>
      <c r="S1" s="147"/>
      <c r="T1" s="147"/>
      <c r="U1" s="147"/>
      <c r="V1" s="147"/>
      <c r="W1" s="148"/>
    </row>
    <row r="2" spans="1:23" ht="15" thickBot="1">
      <c r="A2" s="149" t="s">
        <v>92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"/>
      <c r="R2" s="152" t="s">
        <v>93</v>
      </c>
      <c r="S2" s="153"/>
      <c r="T2" s="153"/>
      <c r="U2" s="153"/>
      <c r="V2" s="153"/>
      <c r="W2" s="15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5" t="s">
        <v>47</v>
      </c>
      <c r="V3" s="156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57">
        <v>0</v>
      </c>
      <c r="V4" s="158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0">
        <v>0</v>
      </c>
      <c r="V5" s="121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1">
        <v>0</v>
      </c>
      <c r="V6" s="142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1">
        <v>1</v>
      </c>
      <c r="V7" s="142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9">
        <v>0</v>
      </c>
      <c r="V8" s="160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1">
        <v>0</v>
      </c>
      <c r="V9" s="161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0">
        <v>0</v>
      </c>
      <c r="V10" s="121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0">
        <v>0</v>
      </c>
      <c r="V11" s="121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0">
        <v>0</v>
      </c>
      <c r="V12" s="121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0">
        <v>0</v>
      </c>
      <c r="V13" s="121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0">
        <v>0</v>
      </c>
      <c r="V14" s="121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0">
        <v>0</v>
      </c>
      <c r="V15" s="121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0">
        <v>0</v>
      </c>
      <c r="V16" s="121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0">
        <v>0</v>
      </c>
      <c r="V17" s="121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0">
        <v>0</v>
      </c>
      <c r="V18" s="121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0">
        <v>0</v>
      </c>
      <c r="V19" s="121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0">
        <v>0</v>
      </c>
      <c r="V20" s="121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0">
        <v>0</v>
      </c>
      <c r="V21" s="121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0">
        <v>0</v>
      </c>
      <c r="V22" s="121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0">
        <v>0</v>
      </c>
      <c r="V23" s="121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35">
        <v>0</v>
      </c>
      <c r="V24" s="13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37">
        <f>SUM(U4:U24)</f>
        <v>1</v>
      </c>
      <c r="V25" s="13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5" t="s">
        <v>33</v>
      </c>
      <c r="S28" s="125"/>
      <c r="T28" s="125"/>
      <c r="U28" s="12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9" t="s">
        <v>29</v>
      </c>
      <c r="S29" s="139"/>
      <c r="T29" s="139"/>
      <c r="U29" s="13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7">
        <v>43252</v>
      </c>
      <c r="S30" s="140">
        <f>143460/1000</f>
        <v>143.46</v>
      </c>
      <c r="T30" s="140"/>
      <c r="U30" s="14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8"/>
      <c r="S31" s="140"/>
      <c r="T31" s="140"/>
      <c r="U31" s="14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45</v>
      </c>
      <c r="T33" s="12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4" t="s">
        <v>40</v>
      </c>
      <c r="T34" s="12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30</v>
      </c>
      <c r="S38" s="125"/>
      <c r="T38" s="125"/>
      <c r="U38" s="125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6" t="s">
        <v>31</v>
      </c>
      <c r="S39" s="126"/>
      <c r="T39" s="126"/>
      <c r="U39" s="12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7">
        <v>43252</v>
      </c>
      <c r="S40" s="129">
        <v>2090.605379999998</v>
      </c>
      <c r="T40" s="130"/>
      <c r="U40" s="13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8"/>
      <c r="S41" s="132"/>
      <c r="T41" s="133"/>
      <c r="U41" s="13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3" t="s">
        <v>94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"/>
      <c r="R1" s="146" t="s">
        <v>96</v>
      </c>
      <c r="S1" s="147"/>
      <c r="T1" s="147"/>
      <c r="U1" s="147"/>
      <c r="V1" s="147"/>
      <c r="W1" s="148"/>
    </row>
    <row r="2" spans="1:23" ht="15" thickBot="1">
      <c r="A2" s="149" t="s">
        <v>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"/>
      <c r="R2" s="152" t="s">
        <v>98</v>
      </c>
      <c r="S2" s="153"/>
      <c r="T2" s="153"/>
      <c r="U2" s="153"/>
      <c r="V2" s="153"/>
      <c r="W2" s="15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5" t="s">
        <v>47</v>
      </c>
      <c r="V3" s="156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57">
        <v>0</v>
      </c>
      <c r="V4" s="158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0">
        <v>0</v>
      </c>
      <c r="V5" s="121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0">
        <v>0</v>
      </c>
      <c r="V6" s="121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1">
        <v>1</v>
      </c>
      <c r="V7" s="142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59">
        <v>0</v>
      </c>
      <c r="V8" s="160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1">
        <v>0</v>
      </c>
      <c r="V9" s="161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0">
        <v>0</v>
      </c>
      <c r="V10" s="121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0">
        <v>0</v>
      </c>
      <c r="V11" s="121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0">
        <v>0</v>
      </c>
      <c r="V12" s="121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0">
        <v>0</v>
      </c>
      <c r="V13" s="121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0">
        <v>0</v>
      </c>
      <c r="V14" s="121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0">
        <v>0</v>
      </c>
      <c r="V15" s="121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0">
        <v>0</v>
      </c>
      <c r="V16" s="121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0">
        <v>0</v>
      </c>
      <c r="V17" s="121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0">
        <v>0</v>
      </c>
      <c r="V18" s="121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0">
        <v>0</v>
      </c>
      <c r="V19" s="121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0">
        <v>0</v>
      </c>
      <c r="V20" s="121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0">
        <v>2</v>
      </c>
      <c r="V21" s="121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0">
        <v>0</v>
      </c>
      <c r="V22" s="121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35">
        <v>0</v>
      </c>
      <c r="V23" s="13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37">
        <f>SUM(U4:U23)</f>
        <v>3</v>
      </c>
      <c r="V24" s="13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5" t="s">
        <v>33</v>
      </c>
      <c r="S27" s="125"/>
      <c r="T27" s="125"/>
      <c r="U27" s="12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9" t="s">
        <v>29</v>
      </c>
      <c r="S28" s="139"/>
      <c r="T28" s="139"/>
      <c r="U28" s="13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7">
        <v>43282</v>
      </c>
      <c r="S29" s="140">
        <v>1.88</v>
      </c>
      <c r="T29" s="140"/>
      <c r="U29" s="14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/>
      <c r="S30" s="140"/>
      <c r="T30" s="140"/>
      <c r="U30" s="14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2" t="s">
        <v>45</v>
      </c>
      <c r="T32" s="12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4" t="s">
        <v>40</v>
      </c>
      <c r="T33" s="12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30</v>
      </c>
      <c r="S37" s="125"/>
      <c r="T37" s="125"/>
      <c r="U37" s="125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6" t="s">
        <v>31</v>
      </c>
      <c r="S38" s="126"/>
      <c r="T38" s="126"/>
      <c r="U38" s="12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>
        <v>43282</v>
      </c>
      <c r="S39" s="129">
        <v>1083.8231599999983</v>
      </c>
      <c r="T39" s="130"/>
      <c r="U39" s="13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8"/>
      <c r="S40" s="132"/>
      <c r="T40" s="133"/>
      <c r="U40" s="13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3" t="s">
        <v>101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"/>
      <c r="R1" s="146" t="s">
        <v>107</v>
      </c>
      <c r="S1" s="147"/>
      <c r="T1" s="147"/>
      <c r="U1" s="147"/>
      <c r="V1" s="147"/>
      <c r="W1" s="148"/>
    </row>
    <row r="2" spans="1:23" ht="15" thickBot="1">
      <c r="A2" s="149" t="s">
        <v>103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"/>
      <c r="R2" s="152" t="s">
        <v>106</v>
      </c>
      <c r="S2" s="153"/>
      <c r="T2" s="153"/>
      <c r="U2" s="153"/>
      <c r="V2" s="153"/>
      <c r="W2" s="15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5" t="s">
        <v>47</v>
      </c>
      <c r="V3" s="156"/>
      <c r="W3" s="93" t="s">
        <v>27</v>
      </c>
    </row>
    <row r="4" spans="1:23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3795.9</v>
      </c>
      <c r="R4" s="94">
        <v>0</v>
      </c>
      <c r="S4" s="95">
        <v>0</v>
      </c>
      <c r="T4" s="96">
        <v>1486.2</v>
      </c>
      <c r="U4" s="157">
        <v>0</v>
      </c>
      <c r="V4" s="158"/>
      <c r="W4" s="97">
        <f>R4+S4+U4+T4+V4</f>
        <v>1486.2</v>
      </c>
    </row>
    <row r="5" spans="1:23" ht="12.75">
      <c r="A5" s="10">
        <v>43284</v>
      </c>
      <c r="B5" s="65"/>
      <c r="C5" s="79"/>
      <c r="D5" s="106"/>
      <c r="E5" s="106">
        <f t="shared" si="0"/>
        <v>0</v>
      </c>
      <c r="F5" s="65"/>
      <c r="G5" s="65"/>
      <c r="H5" s="79"/>
      <c r="I5" s="78"/>
      <c r="J5" s="78"/>
      <c r="K5" s="78"/>
      <c r="L5" s="65"/>
      <c r="M5" s="65">
        <f t="shared" si="1"/>
        <v>0</v>
      </c>
      <c r="N5" s="65"/>
      <c r="O5" s="65">
        <v>2800</v>
      </c>
      <c r="P5" s="3">
        <f t="shared" si="2"/>
        <v>0</v>
      </c>
      <c r="Q5" s="2">
        <v>3795.9</v>
      </c>
      <c r="R5" s="69"/>
      <c r="S5" s="65"/>
      <c r="T5" s="70"/>
      <c r="U5" s="120"/>
      <c r="V5" s="121"/>
      <c r="W5" s="68">
        <f aca="true" t="shared" si="3" ref="W5:W25">R5+S5+U5+T5+V5</f>
        <v>0</v>
      </c>
    </row>
    <row r="6" spans="1:23" ht="12.75">
      <c r="A6" s="10">
        <v>43285</v>
      </c>
      <c r="B6" s="65"/>
      <c r="C6" s="79"/>
      <c r="D6" s="106"/>
      <c r="E6" s="106">
        <f t="shared" si="0"/>
        <v>0</v>
      </c>
      <c r="F6" s="72"/>
      <c r="G6" s="65"/>
      <c r="H6" s="80"/>
      <c r="I6" s="78"/>
      <c r="J6" s="78"/>
      <c r="K6" s="78"/>
      <c r="L6" s="78"/>
      <c r="M6" s="65">
        <f t="shared" si="1"/>
        <v>0</v>
      </c>
      <c r="N6" s="65"/>
      <c r="O6" s="65">
        <v>3000</v>
      </c>
      <c r="P6" s="3">
        <f t="shared" si="2"/>
        <v>0</v>
      </c>
      <c r="Q6" s="2">
        <v>3795.9</v>
      </c>
      <c r="R6" s="69"/>
      <c r="S6" s="65"/>
      <c r="T6" s="70"/>
      <c r="U6" s="120"/>
      <c r="V6" s="121"/>
      <c r="W6" s="68">
        <f t="shared" si="3"/>
        <v>0</v>
      </c>
    </row>
    <row r="7" spans="1:23" ht="12.75">
      <c r="A7" s="10">
        <v>43286</v>
      </c>
      <c r="B7" s="77"/>
      <c r="C7" s="79"/>
      <c r="D7" s="106"/>
      <c r="E7" s="106">
        <f t="shared" si="0"/>
        <v>0</v>
      </c>
      <c r="F7" s="65"/>
      <c r="G7" s="65"/>
      <c r="H7" s="79"/>
      <c r="I7" s="78"/>
      <c r="J7" s="78"/>
      <c r="K7" s="78"/>
      <c r="L7" s="78"/>
      <c r="M7" s="65">
        <f t="shared" si="1"/>
        <v>0</v>
      </c>
      <c r="N7" s="65"/>
      <c r="O7" s="65">
        <v>7500</v>
      </c>
      <c r="P7" s="3">
        <f t="shared" si="2"/>
        <v>0</v>
      </c>
      <c r="Q7" s="2">
        <v>3795.9</v>
      </c>
      <c r="R7" s="71"/>
      <c r="S7" s="72"/>
      <c r="T7" s="73"/>
      <c r="U7" s="141"/>
      <c r="V7" s="142"/>
      <c r="W7" s="68">
        <f t="shared" si="3"/>
        <v>0</v>
      </c>
    </row>
    <row r="8" spans="1:23" ht="12.75">
      <c r="A8" s="10">
        <v>43287</v>
      </c>
      <c r="B8" s="65"/>
      <c r="C8" s="70"/>
      <c r="D8" s="106"/>
      <c r="E8" s="106">
        <f t="shared" si="0"/>
        <v>0</v>
      </c>
      <c r="F8" s="78"/>
      <c r="G8" s="78"/>
      <c r="H8" s="65"/>
      <c r="I8" s="78"/>
      <c r="J8" s="78"/>
      <c r="K8" s="78"/>
      <c r="L8" s="78"/>
      <c r="M8" s="65">
        <f t="shared" si="1"/>
        <v>0</v>
      </c>
      <c r="N8" s="65"/>
      <c r="O8" s="65">
        <v>11000</v>
      </c>
      <c r="P8" s="3">
        <f t="shared" si="2"/>
        <v>0</v>
      </c>
      <c r="Q8" s="2">
        <v>3795.9</v>
      </c>
      <c r="R8" s="112"/>
      <c r="S8" s="113"/>
      <c r="T8" s="104"/>
      <c r="U8" s="159"/>
      <c r="V8" s="160"/>
      <c r="W8" s="110">
        <f t="shared" si="3"/>
        <v>0</v>
      </c>
    </row>
    <row r="9" spans="1:23" ht="12.75">
      <c r="A9" s="10">
        <v>43290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4000</v>
      </c>
      <c r="P9" s="3">
        <f t="shared" si="2"/>
        <v>0</v>
      </c>
      <c r="Q9" s="2">
        <v>3795.9</v>
      </c>
      <c r="R9" s="115"/>
      <c r="S9" s="72"/>
      <c r="T9" s="65"/>
      <c r="U9" s="161"/>
      <c r="V9" s="161"/>
      <c r="W9" s="114">
        <f t="shared" si="3"/>
        <v>0</v>
      </c>
    </row>
    <row r="10" spans="1:23" ht="12.75">
      <c r="A10" s="10">
        <v>43291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3600</v>
      </c>
      <c r="P10" s="3">
        <f t="shared" si="2"/>
        <v>0</v>
      </c>
      <c r="Q10" s="2">
        <v>3795.9</v>
      </c>
      <c r="R10" s="71"/>
      <c r="S10" s="72"/>
      <c r="T10" s="70"/>
      <c r="U10" s="120"/>
      <c r="V10" s="121"/>
      <c r="W10" s="68">
        <f>R10+S10+U10+T10+V10</f>
        <v>0</v>
      </c>
    </row>
    <row r="11" spans="1:23" ht="12.75">
      <c r="A11" s="10">
        <v>43292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3800</v>
      </c>
      <c r="P11" s="3">
        <f t="shared" si="2"/>
        <v>0</v>
      </c>
      <c r="Q11" s="2">
        <v>3795.9</v>
      </c>
      <c r="R11" s="69"/>
      <c r="S11" s="65"/>
      <c r="T11" s="70"/>
      <c r="U11" s="120"/>
      <c r="V11" s="121"/>
      <c r="W11" s="68">
        <f t="shared" si="3"/>
        <v>0</v>
      </c>
    </row>
    <row r="12" spans="1:23" ht="12.75">
      <c r="A12" s="10">
        <v>43293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5800</v>
      </c>
      <c r="P12" s="3">
        <f t="shared" si="2"/>
        <v>0</v>
      </c>
      <c r="Q12" s="2">
        <v>3795.9</v>
      </c>
      <c r="R12" s="69"/>
      <c r="S12" s="65"/>
      <c r="T12" s="70"/>
      <c r="U12" s="120"/>
      <c r="V12" s="121"/>
      <c r="W12" s="68">
        <f t="shared" si="3"/>
        <v>0</v>
      </c>
    </row>
    <row r="13" spans="1:23" ht="12.75">
      <c r="A13" s="10">
        <v>43294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10500</v>
      </c>
      <c r="P13" s="3">
        <f t="shared" si="2"/>
        <v>0</v>
      </c>
      <c r="Q13" s="2">
        <v>3795.9</v>
      </c>
      <c r="R13" s="69"/>
      <c r="S13" s="65"/>
      <c r="T13" s="70"/>
      <c r="U13" s="120"/>
      <c r="V13" s="121"/>
      <c r="W13" s="68">
        <f t="shared" si="3"/>
        <v>0</v>
      </c>
    </row>
    <row r="14" spans="1:23" ht="12.75">
      <c r="A14" s="10">
        <v>43297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4200</v>
      </c>
      <c r="P14" s="3">
        <f t="shared" si="2"/>
        <v>0</v>
      </c>
      <c r="Q14" s="2">
        <v>3795.9</v>
      </c>
      <c r="R14" s="69"/>
      <c r="S14" s="65"/>
      <c r="T14" s="74"/>
      <c r="U14" s="120"/>
      <c r="V14" s="121"/>
      <c r="W14" s="68">
        <f t="shared" si="3"/>
        <v>0</v>
      </c>
    </row>
    <row r="15" spans="1:23" ht="12.75">
      <c r="A15" s="10">
        <v>43298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3795.9</v>
      </c>
      <c r="R15" s="69"/>
      <c r="S15" s="65"/>
      <c r="T15" s="74"/>
      <c r="U15" s="120"/>
      <c r="V15" s="121"/>
      <c r="W15" s="68">
        <f t="shared" si="3"/>
        <v>0</v>
      </c>
    </row>
    <row r="16" spans="1:23" ht="12.75">
      <c r="A16" s="10">
        <v>43299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3795.9</v>
      </c>
      <c r="R16" s="69"/>
      <c r="S16" s="65"/>
      <c r="T16" s="74"/>
      <c r="U16" s="120"/>
      <c r="V16" s="121"/>
      <c r="W16" s="68">
        <f t="shared" si="3"/>
        <v>0</v>
      </c>
    </row>
    <row r="17" spans="1:23" ht="12.75">
      <c r="A17" s="10">
        <v>43300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3795.9</v>
      </c>
      <c r="R17" s="69"/>
      <c r="S17" s="65"/>
      <c r="T17" s="74"/>
      <c r="U17" s="120"/>
      <c r="V17" s="121"/>
      <c r="W17" s="68">
        <f t="shared" si="3"/>
        <v>0</v>
      </c>
    </row>
    <row r="18" spans="1:23" ht="12.75">
      <c r="A18" s="10">
        <v>43301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9600</v>
      </c>
      <c r="P18" s="3">
        <f>N18/O18</f>
        <v>0</v>
      </c>
      <c r="Q18" s="2">
        <v>3795.9</v>
      </c>
      <c r="R18" s="69"/>
      <c r="S18" s="65"/>
      <c r="T18" s="70"/>
      <c r="U18" s="120"/>
      <c r="V18" s="121"/>
      <c r="W18" s="68">
        <f t="shared" si="3"/>
        <v>0</v>
      </c>
    </row>
    <row r="19" spans="1:23" ht="12.75">
      <c r="A19" s="10">
        <v>43304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3795.9</v>
      </c>
      <c r="R19" s="69"/>
      <c r="S19" s="65"/>
      <c r="T19" s="70"/>
      <c r="U19" s="120"/>
      <c r="V19" s="121"/>
      <c r="W19" s="68">
        <f t="shared" si="3"/>
        <v>0</v>
      </c>
    </row>
    <row r="20" spans="1:23" ht="12.75">
      <c r="A20" s="10">
        <v>43305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3795.9</v>
      </c>
      <c r="R20" s="69"/>
      <c r="S20" s="65"/>
      <c r="T20" s="70"/>
      <c r="U20" s="120"/>
      <c r="V20" s="121"/>
      <c r="W20" s="68">
        <f t="shared" si="3"/>
        <v>0</v>
      </c>
    </row>
    <row r="21" spans="1:23" ht="12.75">
      <c r="A21" s="10">
        <v>43306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6200</v>
      </c>
      <c r="P21" s="3">
        <f t="shared" si="2"/>
        <v>0</v>
      </c>
      <c r="Q21" s="2">
        <v>3795.9</v>
      </c>
      <c r="R21" s="102"/>
      <c r="S21" s="103"/>
      <c r="T21" s="104"/>
      <c r="U21" s="120"/>
      <c r="V21" s="121"/>
      <c r="W21" s="68">
        <f t="shared" si="3"/>
        <v>0</v>
      </c>
    </row>
    <row r="22" spans="1:23" ht="12.75">
      <c r="A22" s="10">
        <v>43307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3795.9</v>
      </c>
      <c r="R22" s="102"/>
      <c r="S22" s="103"/>
      <c r="T22" s="104"/>
      <c r="U22" s="120"/>
      <c r="V22" s="121"/>
      <c r="W22" s="68">
        <f t="shared" si="3"/>
        <v>0</v>
      </c>
    </row>
    <row r="23" spans="1:23" ht="12.75">
      <c r="A23" s="10">
        <v>43308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8600</v>
      </c>
      <c r="P23" s="3">
        <f>N23/O23</f>
        <v>0</v>
      </c>
      <c r="Q23" s="2">
        <v>3795.9</v>
      </c>
      <c r="R23" s="102"/>
      <c r="S23" s="103"/>
      <c r="T23" s="104"/>
      <c r="U23" s="117"/>
      <c r="V23" s="118"/>
      <c r="W23" s="110"/>
    </row>
    <row r="24" spans="1:23" ht="12.75">
      <c r="A24" s="10">
        <v>43311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12500</v>
      </c>
      <c r="P24" s="3">
        <f t="shared" si="2"/>
        <v>0</v>
      </c>
      <c r="Q24" s="2">
        <v>3795.9</v>
      </c>
      <c r="R24" s="102"/>
      <c r="S24" s="103"/>
      <c r="T24" s="104"/>
      <c r="U24" s="117"/>
      <c r="V24" s="118"/>
      <c r="W24" s="110"/>
    </row>
    <row r="25" spans="1:23" ht="13.5" thickBot="1">
      <c r="A25" s="10">
        <v>43312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3795.9</v>
      </c>
      <c r="R25" s="98"/>
      <c r="S25" s="99"/>
      <c r="T25" s="100"/>
      <c r="U25" s="135"/>
      <c r="V25" s="136"/>
      <c r="W25" s="116">
        <f t="shared" si="3"/>
        <v>0</v>
      </c>
    </row>
    <row r="26" spans="1:23" ht="13.5" thickBot="1">
      <c r="A26" s="83" t="s">
        <v>28</v>
      </c>
      <c r="B26" s="85">
        <f aca="true" t="shared" si="4" ref="B26:O26">SUM(B4:B25)</f>
        <v>1915.2</v>
      </c>
      <c r="C26" s="85">
        <f t="shared" si="4"/>
        <v>9.09</v>
      </c>
      <c r="D26" s="107">
        <f t="shared" si="4"/>
        <v>9.09</v>
      </c>
      <c r="E26" s="107">
        <f t="shared" si="4"/>
        <v>0</v>
      </c>
      <c r="F26" s="85">
        <f t="shared" si="4"/>
        <v>81.5</v>
      </c>
      <c r="G26" s="85">
        <f t="shared" si="4"/>
        <v>264.4</v>
      </c>
      <c r="H26" s="85">
        <f t="shared" si="4"/>
        <v>290.2</v>
      </c>
      <c r="I26" s="85">
        <f t="shared" si="4"/>
        <v>4.7</v>
      </c>
      <c r="J26" s="85">
        <f t="shared" si="4"/>
        <v>12.7</v>
      </c>
      <c r="K26" s="85">
        <f t="shared" si="4"/>
        <v>0</v>
      </c>
      <c r="L26" s="85">
        <f t="shared" si="4"/>
        <v>1192.5</v>
      </c>
      <c r="M26" s="84">
        <f t="shared" si="4"/>
        <v>25.6099999999999</v>
      </c>
      <c r="N26" s="84">
        <f t="shared" si="4"/>
        <v>3795.9</v>
      </c>
      <c r="O26" s="84">
        <f t="shared" si="4"/>
        <v>132000</v>
      </c>
      <c r="P26" s="86">
        <f>N26/O26</f>
        <v>0.028756818181818182</v>
      </c>
      <c r="Q26" s="2"/>
      <c r="R26" s="75">
        <f>SUM(R4:R25)</f>
        <v>0</v>
      </c>
      <c r="S26" s="75">
        <f>SUM(S4:S25)</f>
        <v>0</v>
      </c>
      <c r="T26" s="75">
        <f>SUM(T4:T25)</f>
        <v>1486.2</v>
      </c>
      <c r="U26" s="137">
        <f>SUM(U4:U25)</f>
        <v>0</v>
      </c>
      <c r="V26" s="138"/>
      <c r="W26" s="111">
        <f>R26+S26+U26+T26+V26</f>
        <v>1486.2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 t="s">
        <v>33</v>
      </c>
      <c r="S29" s="125"/>
      <c r="T29" s="125"/>
      <c r="U29" s="12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 t="s">
        <v>29</v>
      </c>
      <c r="S30" s="139"/>
      <c r="T30" s="139"/>
      <c r="U30" s="139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7">
        <v>43284</v>
      </c>
      <c r="S31" s="140">
        <v>1488.08</v>
      </c>
      <c r="T31" s="140"/>
      <c r="U31" s="140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8"/>
      <c r="S32" s="140"/>
      <c r="T32" s="140"/>
      <c r="U32" s="140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45</v>
      </c>
      <c r="T34" s="123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4" t="s">
        <v>40</v>
      </c>
      <c r="T35" s="124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30</v>
      </c>
      <c r="S39" s="125"/>
      <c r="T39" s="125"/>
      <c r="U39" s="125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 t="s">
        <v>31</v>
      </c>
      <c r="S40" s="126"/>
      <c r="T40" s="126"/>
      <c r="U40" s="126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7">
        <v>43284</v>
      </c>
      <c r="S41" s="129">
        <v>1083.8231599999983</v>
      </c>
      <c r="T41" s="130"/>
      <c r="U41" s="131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8"/>
      <c r="S42" s="132"/>
      <c r="T42" s="133"/>
      <c r="U42" s="134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6"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4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9" t="s">
        <v>104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79"/>
      <c r="K27" s="180"/>
      <c r="L27" s="176" t="s">
        <v>36</v>
      </c>
      <c r="M27" s="177"/>
      <c r="N27" s="178"/>
      <c r="O27" s="172" t="s">
        <v>105</v>
      </c>
      <c r="P27" s="173"/>
    </row>
    <row r="28" spans="1:16" ht="30.75" customHeight="1">
      <c r="A28" s="163"/>
      <c r="B28" s="44" t="s">
        <v>108</v>
      </c>
      <c r="C28" s="22" t="s">
        <v>23</v>
      </c>
      <c r="D28" s="44" t="str">
        <f>B28</f>
        <v>план на січень-липень 2018р.</v>
      </c>
      <c r="E28" s="22" t="str">
        <f>C28</f>
        <v>факт</v>
      </c>
      <c r="F28" s="43" t="str">
        <f>B28</f>
        <v>план на січень-липень 2018р.</v>
      </c>
      <c r="G28" s="58" t="str">
        <f>C28</f>
        <v>факт</v>
      </c>
      <c r="H28" s="44" t="str">
        <f>B28</f>
        <v>план на січень-липень 2018р.</v>
      </c>
      <c r="I28" s="22" t="str">
        <f>C28</f>
        <v>факт</v>
      </c>
      <c r="J28" s="43"/>
      <c r="K28" s="58"/>
      <c r="L28" s="41" t="str">
        <f>D28</f>
        <v>план на січень-липень 2018р.</v>
      </c>
      <c r="M28" s="22" t="str">
        <f>C28</f>
        <v>факт</v>
      </c>
      <c r="N28" s="42" t="s">
        <v>24</v>
      </c>
      <c r="O28" s="167"/>
      <c r="P28" s="164"/>
    </row>
    <row r="29" spans="1:16" ht="23.25" customHeight="1" thickBot="1">
      <c r="A29" s="40">
        <f>липень!S41</f>
        <v>1083.8231599999983</v>
      </c>
      <c r="B29" s="45">
        <v>6015</v>
      </c>
      <c r="C29" s="45">
        <v>1693.88</v>
      </c>
      <c r="D29" s="45">
        <v>2000.03</v>
      </c>
      <c r="E29" s="45">
        <v>1597.03</v>
      </c>
      <c r="F29" s="45">
        <v>14000</v>
      </c>
      <c r="G29" s="45">
        <v>4457.19</v>
      </c>
      <c r="H29" s="45">
        <v>14</v>
      </c>
      <c r="I29" s="45">
        <v>8</v>
      </c>
      <c r="J29" s="45"/>
      <c r="K29" s="45"/>
      <c r="L29" s="59">
        <f>H29+F29+D29+J29+B29</f>
        <v>22029.03</v>
      </c>
      <c r="M29" s="46">
        <f>C29+E29+G29+I29</f>
        <v>7756.099999999999</v>
      </c>
      <c r="N29" s="47">
        <f>M29-L29</f>
        <v>-14272.93</v>
      </c>
      <c r="O29" s="174">
        <f>липень!S31</f>
        <v>1488.08</v>
      </c>
      <c r="P29" s="17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1"/>
      <c r="P30" s="171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518839.95</v>
      </c>
      <c r="C48" s="28">
        <v>469912.79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106302.48000000001</v>
      </c>
      <c r="C49" s="28">
        <v>99860.02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149964.36000000002</v>
      </c>
      <c r="C50" s="28">
        <v>128942.72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18238.5</v>
      </c>
      <c r="C51" s="28">
        <v>15282.5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82609</v>
      </c>
      <c r="C52" s="28">
        <v>59017.9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3500</v>
      </c>
      <c r="C53" s="28">
        <v>3451.38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4500.08</v>
      </c>
      <c r="C54" s="28">
        <v>5991.12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24257.720000000016</v>
      </c>
      <c r="C55" s="12">
        <v>22491.279999999962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908212.0900000001</v>
      </c>
      <c r="C56" s="9">
        <v>804949.71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6015</v>
      </c>
      <c r="C58" s="9">
        <f>C29</f>
        <v>1693.88</v>
      </c>
    </row>
    <row r="59" spans="1:3" ht="25.5">
      <c r="A59" s="76" t="s">
        <v>54</v>
      </c>
      <c r="B59" s="9">
        <f>D29</f>
        <v>2000.03</v>
      </c>
      <c r="C59" s="9">
        <f>E29</f>
        <v>1597.03</v>
      </c>
    </row>
    <row r="60" spans="1:3" ht="12.75">
      <c r="A60" s="76" t="s">
        <v>55</v>
      </c>
      <c r="B60" s="9">
        <f>F29</f>
        <v>14000</v>
      </c>
      <c r="C60" s="9">
        <f>G29</f>
        <v>4457.19</v>
      </c>
    </row>
    <row r="61" spans="1:3" ht="25.5">
      <c r="A61" s="76" t="s">
        <v>56</v>
      </c>
      <c r="B61" s="9">
        <f>H29</f>
        <v>14</v>
      </c>
      <c r="C61" s="9">
        <f>I29</f>
        <v>8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0" sqref="E40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19" ht="12" hidden="1"/>
    <row r="20" spans="1:15" ht="12" hidden="1">
      <c r="A20" t="s">
        <v>100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9">
        <v>127772.45</v>
      </c>
      <c r="H20" s="15">
        <v>146580.57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1652750.8129999998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-783.9869999999937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2018-07-03T13:34:53Z</dcterms:modified>
  <cp:category/>
  <cp:version/>
  <cp:contentType/>
  <cp:contentStatus/>
</cp:coreProperties>
</file>